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929"/>
  <workbookPr/>
  <mc:AlternateContent xmlns:mc="http://schemas.openxmlformats.org/markup-compatibility/2006">
    <mc:Choice Requires="x15">
      <x15ac:absPath xmlns:x15ac="http://schemas.microsoft.com/office/spreadsheetml/2010/11/ac" url="D:\aaa\aa_semesterweiseLehre\2015_SS_WWU-Münster\Buch-ArchäoStatistik\Buch-2020_Daten\"/>
    </mc:Choice>
  </mc:AlternateContent>
  <xr:revisionPtr revIDLastSave="0" documentId="13_ncr:1_{6FF496BA-5E68-4A0B-BDBF-F25E6EBEC132}" xr6:coauthVersionLast="44" xr6:coauthVersionMax="44" xr10:uidLastSave="{00000000-0000-0000-0000-000000000000}"/>
  <bookViews>
    <workbookView xWindow="1950" yWindow="1365" windowWidth="23520" windowHeight="14235" xr2:uid="{00000000-000D-0000-FFFF-FFFF00000000}"/>
  </bookViews>
  <sheets>
    <sheet name="7Jh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31" i="1" l="1"/>
  <c r="F23" i="1" l="1"/>
  <c r="J20" i="1" l="1"/>
  <c r="L16" i="1" s="1"/>
  <c r="F20" i="1"/>
  <c r="B20" i="1"/>
  <c r="J19" i="1"/>
  <c r="K17" i="1" s="1"/>
  <c r="F19" i="1"/>
  <c r="G14" i="1" s="1"/>
  <c r="B19" i="1"/>
  <c r="C17" i="1" s="1"/>
  <c r="G17" i="1"/>
  <c r="K16" i="1"/>
  <c r="H16" i="1"/>
  <c r="G16" i="1"/>
  <c r="D16" i="1"/>
  <c r="L15" i="1"/>
  <c r="K15" i="1"/>
  <c r="H15" i="1"/>
  <c r="G15" i="1"/>
  <c r="D15" i="1"/>
  <c r="C15" i="1"/>
  <c r="K14" i="1"/>
  <c r="C14" i="1"/>
  <c r="L13" i="1"/>
  <c r="K13" i="1"/>
  <c r="H13" i="1"/>
  <c r="G13" i="1"/>
  <c r="D13" i="1"/>
  <c r="C13" i="1"/>
  <c r="K11" i="1"/>
  <c r="G11" i="1"/>
  <c r="C11" i="1"/>
  <c r="K10" i="1"/>
  <c r="G10" i="1"/>
  <c r="C10" i="1"/>
  <c r="K9" i="1"/>
  <c r="G9" i="1"/>
  <c r="C9" i="1"/>
  <c r="F24" i="1" s="1"/>
  <c r="G24" i="1" l="1"/>
  <c r="B24" i="1" s="1"/>
  <c r="C16" i="1"/>
  <c r="B23" i="1"/>
  <c r="G23" i="1"/>
  <c r="B30" i="1"/>
</calcChain>
</file>

<file path=xl/sharedStrings.xml><?xml version="1.0" encoding="utf-8"?>
<sst xmlns="http://schemas.openxmlformats.org/spreadsheetml/2006/main" count="45" uniqueCount="36">
  <si>
    <t>Normabstand zu "B-NL-NRh &amp; Süd"</t>
  </si>
  <si>
    <t>Süd</t>
  </si>
  <si>
    <t xml:space="preserve">   (nach p. 275 ff. Abb. 155)</t>
  </si>
  <si>
    <t xml:space="preserve">   davon handgeformt</t>
  </si>
  <si>
    <t xml:space="preserve">   germanische Bewaffnung oder</t>
  </si>
  <si>
    <t xml:space="preserve">   reduzierte Waffensumme</t>
  </si>
  <si>
    <t xml:space="preserve">   romanisierte Waffenbeigabe ?</t>
  </si>
  <si>
    <t>%</t>
  </si>
  <si>
    <t>[</t>
  </si>
  <si>
    <t>]</t>
  </si>
  <si>
    <t>7. Jh. - Kulturmodelle West / Süd</t>
  </si>
  <si>
    <t>Anzahl datierte Gräber</t>
  </si>
  <si>
    <t>Gefässe</t>
  </si>
  <si>
    <t>Normabstand zu Süd</t>
  </si>
  <si>
    <t>Ergebnisse:</t>
  </si>
  <si>
    <t>Gläser</t>
  </si>
  <si>
    <t>Äxte/Beile</t>
  </si>
  <si>
    <t>Frage nach p. 210 f. Abb. 109:</t>
  </si>
  <si>
    <t>Lanzen</t>
  </si>
  <si>
    <t>Modell</t>
  </si>
  <si>
    <t>n</t>
  </si>
  <si>
    <t>neuer Fall:</t>
  </si>
  <si>
    <t>Normabstand zu "Ostfrankreich"</t>
  </si>
  <si>
    <t>Normabstand zu West</t>
  </si>
  <si>
    <t>Saxe</t>
  </si>
  <si>
    <t>Schilde</t>
  </si>
  <si>
    <t>Spathen</t>
  </si>
  <si>
    <t>Tongefässe</t>
  </si>
  <si>
    <t>F. Siegmund, Alemannen und Franken</t>
  </si>
  <si>
    <t>Waffen</t>
  </si>
  <si>
    <t>Waffen insgesamt</t>
  </si>
  <si>
    <t>West</t>
  </si>
  <si>
    <t>(Berlin 2000: deGruyter)</t>
  </si>
  <si>
    <t>Ergebnis: Normabstände</t>
  </si>
  <si>
    <t>(%)</t>
  </si>
  <si>
    <t>Eingabe Anzahl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</si>
</sst>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[$$-409]\ #,##0.00"/>
    <numFmt numFmtId="165" formatCode="[$$-409]\ #,##0"/>
    <numFmt numFmtId="166" formatCode="0.0"/>
    <numFmt numFmtId="167" formatCode="#,##0.0"/>
  </numFmts>
  <fonts count="12" x14ac:knownFonts="1">
    <font>
      <sz val="10"/>
      <name val="Arial"/>
    </font>
    <font>
      <b/>
      <sz val="18"/>
      <name val="Arial"/>
    </font>
    <font>
      <b/>
      <sz val="12"/>
      <name val="Arial"/>
    </font>
    <font>
      <sz val="10"/>
      <name val="Arial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color indexed="10"/>
      <name val="Calibri"/>
      <family val="2"/>
      <scheme val="minor"/>
    </font>
    <font>
      <i/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0070C0"/>
      <name val="Calibri"/>
      <family val="2"/>
      <scheme val="minor"/>
    </font>
    <font>
      <i/>
      <sz val="11"/>
      <color theme="0" tint="-0.34998626667073579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/>
      <right/>
      <top style="double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2">
    <xf numFmtId="0" fontId="0" fillId="0" borderId="0"/>
    <xf numFmtId="4" fontId="3" fillId="0" borderId="0"/>
    <xf numFmtId="164" fontId="3" fillId="0" borderId="0"/>
    <xf numFmtId="10" fontId="3" fillId="0" borderId="0"/>
    <xf numFmtId="2" fontId="3" fillId="0" borderId="0"/>
    <xf numFmtId="14" fontId="3" fillId="0" borderId="0"/>
    <xf numFmtId="0" fontId="1" fillId="0" borderId="0"/>
    <xf numFmtId="0" fontId="2" fillId="0" borderId="0"/>
    <xf numFmtId="0" fontId="3" fillId="0" borderId="1"/>
    <xf numFmtId="3" fontId="3" fillId="0" borderId="0"/>
    <xf numFmtId="165" fontId="3" fillId="0" borderId="0"/>
    <xf numFmtId="0" fontId="3" fillId="0" borderId="0"/>
  </cellStyleXfs>
  <cellXfs count="28">
    <xf numFmtId="0" fontId="0" fillId="0" borderId="0" xfId="0" applyAlignment="1"/>
    <xf numFmtId="0" fontId="5" fillId="0" borderId="0" xfId="0" applyFont="1" applyAlignment="1"/>
    <xf numFmtId="0" fontId="5" fillId="0" borderId="0" xfId="11" applyFont="1" applyAlignment="1">
      <alignment horizontal="right"/>
    </xf>
    <xf numFmtId="3" fontId="5" fillId="0" borderId="0" xfId="11" applyNumberFormat="1" applyFont="1" applyAlignment="1"/>
    <xf numFmtId="166" fontId="5" fillId="0" borderId="0" xfId="11" applyNumberFormat="1" applyFont="1" applyAlignment="1"/>
    <xf numFmtId="0" fontId="5" fillId="0" borderId="0" xfId="11" applyFont="1" applyAlignment="1"/>
    <xf numFmtId="0" fontId="7" fillId="0" borderId="0" xfId="11" applyFont="1" applyAlignment="1"/>
    <xf numFmtId="0" fontId="8" fillId="0" borderId="0" xfId="11" applyFont="1" applyAlignment="1"/>
    <xf numFmtId="2" fontId="5" fillId="0" borderId="0" xfId="11" applyNumberFormat="1" applyFont="1" applyAlignment="1"/>
    <xf numFmtId="0" fontId="8" fillId="0" borderId="0" xfId="11" applyFont="1" applyAlignment="1">
      <alignment horizontal="right"/>
    </xf>
    <xf numFmtId="0" fontId="8" fillId="0" borderId="0" xfId="0" applyFont="1" applyAlignment="1"/>
    <xf numFmtId="166" fontId="8" fillId="0" borderId="0" xfId="11" applyNumberFormat="1" applyFont="1" applyAlignment="1"/>
    <xf numFmtId="0" fontId="5" fillId="0" borderId="0" xfId="0" applyFont="1" applyAlignment="1">
      <alignment horizontal="center"/>
    </xf>
    <xf numFmtId="0" fontId="6" fillId="0" borderId="0" xfId="11" applyFont="1" applyAlignment="1">
      <alignment horizontal="center"/>
    </xf>
    <xf numFmtId="0" fontId="6" fillId="0" borderId="0" xfId="0" applyFont="1" applyAlignment="1"/>
    <xf numFmtId="3" fontId="9" fillId="0" borderId="3" xfId="11" applyNumberFormat="1" applyFont="1" applyBorder="1" applyAlignment="1"/>
    <xf numFmtId="3" fontId="4" fillId="0" borderId="3" xfId="11" applyNumberFormat="1" applyFont="1" applyBorder="1" applyAlignment="1"/>
    <xf numFmtId="0" fontId="11" fillId="0" borderId="0" xfId="11" applyFont="1" applyAlignment="1"/>
    <xf numFmtId="167" fontId="11" fillId="0" borderId="0" xfId="11" applyNumberFormat="1" applyFont="1" applyAlignment="1"/>
    <xf numFmtId="166" fontId="11" fillId="0" borderId="0" xfId="11" applyNumberFormat="1" applyFont="1" applyAlignment="1"/>
    <xf numFmtId="0" fontId="9" fillId="2" borderId="0" xfId="11" applyFont="1" applyFill="1" applyAlignment="1">
      <alignment horizontal="center"/>
    </xf>
    <xf numFmtId="3" fontId="9" fillId="2" borderId="2" xfId="11" applyNumberFormat="1" applyFont="1" applyFill="1" applyBorder="1" applyAlignment="1"/>
    <xf numFmtId="3" fontId="9" fillId="2" borderId="3" xfId="11" applyNumberFormat="1" applyFont="1" applyFill="1" applyBorder="1" applyAlignment="1"/>
    <xf numFmtId="3" fontId="9" fillId="2" borderId="4" xfId="11" applyNumberFormat="1" applyFont="1" applyFill="1" applyBorder="1" applyAlignment="1"/>
    <xf numFmtId="2" fontId="10" fillId="2" borderId="2" xfId="11" applyNumberFormat="1" applyFont="1" applyFill="1" applyBorder="1" applyAlignment="1"/>
    <xf numFmtId="2" fontId="10" fillId="2" borderId="4" xfId="11" applyNumberFormat="1" applyFont="1" applyFill="1" applyBorder="1" applyAlignment="1"/>
    <xf numFmtId="0" fontId="9" fillId="2" borderId="2" xfId="0" applyFont="1" applyFill="1" applyBorder="1" applyAlignment="1"/>
    <xf numFmtId="0" fontId="10" fillId="2" borderId="4" xfId="0" applyFont="1" applyFill="1" applyBorder="1" applyAlignment="1"/>
  </cellXfs>
  <cellStyles count="12">
    <cellStyle name="Angeben" xfId="4" xr:uid="{00000000-0005-0000-0000-000004000000}"/>
    <cellStyle name="Datum" xfId="5" xr:uid="{00000000-0005-0000-0000-000005000000}"/>
    <cellStyle name="Gesamt" xfId="8" xr:uid="{00000000-0005-0000-0000-000008000000}"/>
    <cellStyle name="Komma" xfId="1" xr:uid="{00000000-0005-0000-0000-000001000000}"/>
    <cellStyle name="Komma0" xfId="9" xr:uid="{00000000-0005-0000-0000-000009000000}"/>
    <cellStyle name="Normal" xfId="11" xr:uid="{00000000-0005-0000-0000-000000000000}"/>
    <cellStyle name="Prozent" xfId="3" xr:uid="{00000000-0005-0000-0000-000003000000}"/>
    <cellStyle name="Standard" xfId="0" builtinId="0"/>
    <cellStyle name="Titel 1" xfId="6" xr:uid="{00000000-0005-0000-0000-000006000000}"/>
    <cellStyle name="Titel 2" xfId="7" xr:uid="{00000000-0005-0000-0000-000007000000}"/>
    <cellStyle name="Währung" xfId="2" xr:uid="{00000000-0005-0000-0000-000002000000}"/>
    <cellStyle name="Währung0" xfId="10" xr:uid="{00000000-0005-0000-0000-00000A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0000"/>
      <rgbColor rgb="000000FF"/>
      <rgbColor rgb="00FFFFFF"/>
      <rgbColor rgb="00FF0000"/>
      <rgbColor rgb="0000FF00"/>
      <rgbColor rgb="000000FF"/>
      <rgbColor rgb="0000FFFF"/>
      <rgbColor rgb="00FF00FF"/>
      <rgbColor rgb="00FFFF00"/>
      <rgbColor rgb="00800080"/>
      <rgbColor rgb="00008000"/>
      <rgbColor rgb="00808000"/>
      <rgbColor rgb="00000080"/>
      <rgbColor rgb="00800000"/>
      <rgbColor rgb="00008080"/>
      <rgbColor rgb="00FFFFFF"/>
      <rgbColor rgb="00000050"/>
      <rgbColor rgb="00FFE0C0"/>
      <rgbColor rgb="00B0B0FF"/>
      <rgbColor rgb="00C890FF"/>
      <rgbColor rgb="00A040FF"/>
      <rgbColor rgb="006000C0"/>
      <rgbColor rgb="00005050"/>
      <rgbColor rgb="000080FF"/>
      <rgbColor rgb="00A0D0FF"/>
      <rgbColor rgb="00B0FFFF"/>
      <rgbColor rgb="0070FFFF"/>
      <rgbColor rgb="00005000"/>
      <rgbColor rgb="00B0FFB0"/>
      <rgbColor rgb="00FFFF90"/>
      <rgbColor rgb="00FFCC00"/>
      <rgbColor rgb="00500000"/>
      <rgbColor rgb="00FFB0B0"/>
      <rgbColor rgb="00FFB870"/>
      <rgbColor rgb="00FF8000"/>
      <rgbColor rgb="00FF6000"/>
      <rgbColor rgb="00500050"/>
      <rgbColor rgb="00FFB0FF"/>
      <rgbColor rgb="00FFA0D0"/>
      <rgbColor rgb="00FF80C0"/>
      <rgbColor rgb="00FF0080"/>
      <rgbColor rgb="00909090"/>
      <rgbColor rgb="00E0B090"/>
      <rgbColor rgb="00B07050"/>
      <rgbColor rgb="00FFFFFF"/>
      <rgbColor rgb="00FFFFFF"/>
      <rgbColor rgb="00FFFFFF"/>
      <rgbColor rgb="00804040"/>
      <rgbColor rgb="00200000"/>
      <rgbColor rgb="00400000"/>
      <rgbColor rgb="00600000"/>
      <rgbColor rgb="00800000"/>
      <rgbColor rgb="009F0000"/>
      <rgbColor rgb="00BF0000"/>
      <rgbColor rgb="00DF0000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37"/>
  <sheetViews>
    <sheetView tabSelected="1" defaultGridColor="0" colorId="0" workbookViewId="0">
      <selection activeCell="B31" sqref="B31"/>
    </sheetView>
  </sheetViews>
  <sheetFormatPr baseColWidth="10" defaultColWidth="9.140625" defaultRowHeight="12.75" x14ac:dyDescent="0.2"/>
  <cols>
    <col min="1" max="1" width="33.42578125"/>
    <col min="2" max="2" width="11.42578125"/>
    <col min="3" max="3" width="6.140625" customWidth="1"/>
    <col min="4" max="4" width="5.5703125" customWidth="1"/>
    <col min="5" max="5" width="2.140625"/>
    <col min="6" max="6" width="8.5703125"/>
    <col min="7" max="7" width="7.5703125"/>
    <col min="8" max="8" width="5.140625"/>
    <col min="9" max="9" width="1.7109375"/>
    <col min="10" max="10" width="7.7109375"/>
    <col min="11" max="12" width="5.5703125" customWidth="1"/>
  </cols>
  <sheetData>
    <row r="1" spans="1:15" ht="15" x14ac:dyDescent="0.25">
      <c r="A1" s="1" t="s">
        <v>28</v>
      </c>
      <c r="B1" s="20" t="s">
        <v>21</v>
      </c>
      <c r="C1" s="12"/>
      <c r="D1" s="12"/>
      <c r="E1" s="12"/>
      <c r="F1" s="13" t="s">
        <v>19</v>
      </c>
      <c r="G1" s="12"/>
      <c r="H1" s="12"/>
      <c r="I1" s="12"/>
      <c r="J1" s="13" t="s">
        <v>19</v>
      </c>
      <c r="K1" s="1"/>
      <c r="L1" s="1"/>
      <c r="M1" s="1"/>
      <c r="N1" s="1"/>
      <c r="O1" s="1"/>
    </row>
    <row r="2" spans="1:15" ht="15" x14ac:dyDescent="0.25">
      <c r="A2" s="1" t="s">
        <v>32</v>
      </c>
      <c r="B2" s="12"/>
      <c r="C2" s="12"/>
      <c r="D2" s="12"/>
      <c r="E2" s="12"/>
      <c r="F2" s="13" t="s">
        <v>31</v>
      </c>
      <c r="G2" s="12"/>
      <c r="H2" s="12"/>
      <c r="I2" s="12"/>
      <c r="J2" s="13" t="s">
        <v>1</v>
      </c>
      <c r="K2" s="1"/>
      <c r="L2" s="1"/>
      <c r="M2" s="1"/>
      <c r="N2" s="1"/>
      <c r="O2" s="1"/>
    </row>
    <row r="3" spans="1:15" ht="15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</row>
    <row r="4" spans="1:15" ht="15" x14ac:dyDescent="0.25">
      <c r="A4" s="1" t="s">
        <v>10</v>
      </c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</row>
    <row r="5" spans="1:15" ht="15" x14ac:dyDescent="0.25">
      <c r="A5" s="1" t="s">
        <v>2</v>
      </c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</row>
    <row r="6" spans="1:15" ht="15" x14ac:dyDescent="0.25">
      <c r="A6" s="2"/>
      <c r="B6" s="2" t="s">
        <v>20</v>
      </c>
      <c r="C6" s="9" t="s">
        <v>7</v>
      </c>
      <c r="D6" s="9" t="s">
        <v>34</v>
      </c>
      <c r="E6" s="2"/>
      <c r="F6" s="2" t="s">
        <v>20</v>
      </c>
      <c r="G6" s="9" t="s">
        <v>7</v>
      </c>
      <c r="H6" s="9" t="s">
        <v>34</v>
      </c>
      <c r="I6" s="2"/>
      <c r="J6" s="2" t="s">
        <v>20</v>
      </c>
      <c r="K6" s="9" t="s">
        <v>7</v>
      </c>
      <c r="L6" s="9" t="s">
        <v>34</v>
      </c>
      <c r="M6" s="1"/>
      <c r="N6" s="1"/>
      <c r="O6" s="1"/>
    </row>
    <row r="7" spans="1:15" ht="15" x14ac:dyDescent="0.25">
      <c r="A7" s="1" t="s">
        <v>11</v>
      </c>
      <c r="B7" s="21">
        <v>270</v>
      </c>
      <c r="C7" s="10"/>
      <c r="D7" s="10"/>
      <c r="E7" s="1"/>
      <c r="F7" s="3">
        <v>2698</v>
      </c>
      <c r="G7" s="10"/>
      <c r="H7" s="10"/>
      <c r="I7" s="1"/>
      <c r="J7" s="3">
        <v>3802</v>
      </c>
      <c r="K7" s="10"/>
      <c r="L7" s="10"/>
      <c r="M7" s="1"/>
      <c r="N7" s="1"/>
      <c r="O7" s="1"/>
    </row>
    <row r="8" spans="1:15" ht="15" x14ac:dyDescent="0.25">
      <c r="A8" s="1"/>
      <c r="B8" s="15"/>
      <c r="C8" s="10"/>
      <c r="D8" s="10"/>
      <c r="E8" s="1"/>
      <c r="F8" s="3"/>
      <c r="G8" s="10"/>
      <c r="H8" s="10"/>
      <c r="I8" s="1"/>
      <c r="J8" s="3"/>
      <c r="K8" s="10"/>
      <c r="L8" s="10"/>
      <c r="M8" s="1"/>
      <c r="N8" s="1"/>
      <c r="O8" s="1"/>
    </row>
    <row r="9" spans="1:15" ht="15" x14ac:dyDescent="0.25">
      <c r="A9" s="1" t="s">
        <v>27</v>
      </c>
      <c r="B9" s="22">
        <v>183</v>
      </c>
      <c r="C9" s="11">
        <f>(B9/B7)*100</f>
        <v>67.777777777777786</v>
      </c>
      <c r="D9" s="11"/>
      <c r="E9" s="1"/>
      <c r="F9" s="3">
        <v>1828</v>
      </c>
      <c r="G9" s="11">
        <f>(F9/F7)*100</f>
        <v>67.753891771682731</v>
      </c>
      <c r="H9" s="10"/>
      <c r="I9" s="1"/>
      <c r="J9" s="3">
        <v>419</v>
      </c>
      <c r="K9" s="11">
        <f>(J9/J7)*100</f>
        <v>11.020515518148342</v>
      </c>
      <c r="L9" s="10"/>
      <c r="M9" s="1"/>
      <c r="N9" s="4"/>
      <c r="O9" s="1"/>
    </row>
    <row r="10" spans="1:15" ht="15" x14ac:dyDescent="0.25">
      <c r="A10" s="1" t="s">
        <v>3</v>
      </c>
      <c r="B10" s="22">
        <v>6</v>
      </c>
      <c r="C10" s="11">
        <f>(B10/B9)*100</f>
        <v>3.278688524590164</v>
      </c>
      <c r="D10" s="11"/>
      <c r="E10" s="1"/>
      <c r="F10" s="3">
        <v>61</v>
      </c>
      <c r="G10" s="11">
        <f>(F10/F9)*100</f>
        <v>3.3369803063457333</v>
      </c>
      <c r="H10" s="10"/>
      <c r="I10" s="1"/>
      <c r="J10" s="3">
        <v>181</v>
      </c>
      <c r="K10" s="11">
        <f>(J10/J9)*100</f>
        <v>43.198090692124104</v>
      </c>
      <c r="L10" s="10"/>
      <c r="M10" s="1"/>
      <c r="N10" s="4"/>
      <c r="O10" s="1"/>
    </row>
    <row r="11" spans="1:15" ht="15" x14ac:dyDescent="0.25">
      <c r="A11" s="1" t="s">
        <v>15</v>
      </c>
      <c r="B11" s="22">
        <v>24</v>
      </c>
      <c r="C11" s="11">
        <f>(B11/B7)*100</f>
        <v>8.8888888888888893</v>
      </c>
      <c r="D11" s="11"/>
      <c r="E11" s="1"/>
      <c r="F11" s="3">
        <v>235</v>
      </c>
      <c r="G11" s="11">
        <f>(F11/F7)*100</f>
        <v>8.7101556708673087</v>
      </c>
      <c r="H11" s="10"/>
      <c r="I11" s="1"/>
      <c r="J11" s="3">
        <v>30</v>
      </c>
      <c r="K11" s="11">
        <f>(J11/J7)*100</f>
        <v>0.78905839032088376</v>
      </c>
      <c r="L11" s="10"/>
      <c r="M11" s="1"/>
      <c r="N11" s="4"/>
      <c r="O11" s="1"/>
    </row>
    <row r="12" spans="1:15" ht="15" x14ac:dyDescent="0.25">
      <c r="A12" s="1"/>
      <c r="B12" s="16"/>
      <c r="C12" s="11"/>
      <c r="D12" s="11"/>
      <c r="E12" s="1"/>
      <c r="F12" s="3"/>
      <c r="G12" s="7"/>
      <c r="H12" s="10"/>
      <c r="I12" s="1"/>
      <c r="J12" s="3"/>
      <c r="K12" s="7"/>
      <c r="L12" s="10"/>
      <c r="M12" s="1"/>
      <c r="N12" s="1"/>
      <c r="O12" s="1"/>
    </row>
    <row r="13" spans="1:15" ht="15" x14ac:dyDescent="0.25">
      <c r="A13" s="1" t="s">
        <v>26</v>
      </c>
      <c r="B13" s="22">
        <v>1</v>
      </c>
      <c r="C13" s="11">
        <f>(B13/B19)*100</f>
        <v>1.639344262295082</v>
      </c>
      <c r="D13" s="11">
        <f>(B13/B20)*100</f>
        <v>20</v>
      </c>
      <c r="E13" s="5"/>
      <c r="F13" s="3">
        <v>133</v>
      </c>
      <c r="G13" s="11">
        <f>(F13/F19)*100</f>
        <v>9.9032017870439315</v>
      </c>
      <c r="H13" s="11">
        <f>(F13/F20)*100</f>
        <v>21.212121212121211</v>
      </c>
      <c r="I13" s="5"/>
      <c r="J13" s="3">
        <v>472</v>
      </c>
      <c r="K13" s="11">
        <f>(J13/J19)*100</f>
        <v>17.691154422788603</v>
      </c>
      <c r="L13" s="11">
        <f>(J13/J20)*100</f>
        <v>52.678571428571431</v>
      </c>
      <c r="M13" s="1"/>
      <c r="N13" s="4"/>
      <c r="O13" s="1"/>
    </row>
    <row r="14" spans="1:15" ht="15" x14ac:dyDescent="0.25">
      <c r="A14" s="1" t="s">
        <v>24</v>
      </c>
      <c r="B14" s="22">
        <v>54</v>
      </c>
      <c r="C14" s="11">
        <f>(B14/B19)*100</f>
        <v>88.52459016393442</v>
      </c>
      <c r="D14" s="11"/>
      <c r="E14" s="5"/>
      <c r="F14" s="3">
        <v>543</v>
      </c>
      <c r="G14" s="11">
        <f>(F14/F19)*100</f>
        <v>40.431868950111685</v>
      </c>
      <c r="H14" s="11"/>
      <c r="I14" s="5"/>
      <c r="J14" s="3">
        <v>1498</v>
      </c>
      <c r="K14" s="11">
        <f>(J14/J19)*100</f>
        <v>56.146926536731634</v>
      </c>
      <c r="L14" s="11"/>
      <c r="M14" s="1"/>
      <c r="N14" s="4"/>
      <c r="O14" s="1"/>
    </row>
    <row r="15" spans="1:15" ht="15" x14ac:dyDescent="0.25">
      <c r="A15" s="1" t="s">
        <v>18</v>
      </c>
      <c r="B15" s="22">
        <v>4</v>
      </c>
      <c r="C15" s="11">
        <f>(B15/B19)*100</f>
        <v>6.557377049180328</v>
      </c>
      <c r="D15" s="11">
        <f>(B15/B20)*100</f>
        <v>80</v>
      </c>
      <c r="E15" s="5"/>
      <c r="F15" s="3">
        <v>429</v>
      </c>
      <c r="G15" s="11">
        <f>(F15/F19)*100</f>
        <v>31.943410275502604</v>
      </c>
      <c r="H15" s="11">
        <f>(F15/F20)*100</f>
        <v>68.421052631578945</v>
      </c>
      <c r="I15" s="5"/>
      <c r="J15" s="3">
        <v>416</v>
      </c>
      <c r="K15" s="11">
        <f>(J15/J19)*100</f>
        <v>15.592203898050974</v>
      </c>
      <c r="L15" s="11">
        <f>(J15/J20)*100</f>
        <v>46.428571428571431</v>
      </c>
      <c r="M15" s="1"/>
      <c r="N15" s="4"/>
      <c r="O15" s="1"/>
    </row>
    <row r="16" spans="1:15" ht="15" x14ac:dyDescent="0.25">
      <c r="A16" s="1" t="s">
        <v>16</v>
      </c>
      <c r="B16" s="22">
        <v>0</v>
      </c>
      <c r="C16" s="11">
        <f>(B16/B19)*100</f>
        <v>0</v>
      </c>
      <c r="D16" s="11">
        <f>(B16/B20)*100</f>
        <v>0</v>
      </c>
      <c r="E16" s="5"/>
      <c r="F16" s="3">
        <v>65</v>
      </c>
      <c r="G16" s="11">
        <f>(F16/F19)*100</f>
        <v>4.8399106478034248</v>
      </c>
      <c r="H16" s="11">
        <f>(F16/F20)*100</f>
        <v>10.36682615629984</v>
      </c>
      <c r="I16" s="5"/>
      <c r="J16" s="3">
        <v>8</v>
      </c>
      <c r="K16" s="11">
        <f>(J16/J19)*100</f>
        <v>0.29985007496251875</v>
      </c>
      <c r="L16" s="11">
        <f>(J16/J20)*100</f>
        <v>0.89285714285714279</v>
      </c>
      <c r="M16" s="1"/>
      <c r="N16" s="4"/>
      <c r="O16" s="1"/>
    </row>
    <row r="17" spans="1:15" ht="15" x14ac:dyDescent="0.25">
      <c r="A17" s="1" t="s">
        <v>25</v>
      </c>
      <c r="B17" s="23">
        <v>2</v>
      </c>
      <c r="C17" s="11">
        <f>(B17/B19)*100</f>
        <v>3.278688524590164</v>
      </c>
      <c r="D17" s="11"/>
      <c r="E17" s="5"/>
      <c r="F17" s="3">
        <v>173</v>
      </c>
      <c r="G17" s="11">
        <f>(F17/F19)*100</f>
        <v>12.881608339538348</v>
      </c>
      <c r="H17" s="11"/>
      <c r="I17" s="5"/>
      <c r="J17" s="3">
        <v>274</v>
      </c>
      <c r="K17" s="11">
        <f>(J17/J19)*100</f>
        <v>10.269865067466268</v>
      </c>
      <c r="L17" s="11"/>
      <c r="M17" s="1"/>
      <c r="N17" s="4"/>
      <c r="O17" s="1"/>
    </row>
    <row r="18" spans="1:15" ht="15" x14ac:dyDescent="0.25">
      <c r="A18" s="1"/>
      <c r="B18" s="6"/>
      <c r="C18" s="5"/>
      <c r="D18" s="5"/>
      <c r="E18" s="5"/>
      <c r="F18" s="5"/>
      <c r="G18" s="5"/>
      <c r="H18" s="5"/>
      <c r="I18" s="5"/>
      <c r="J18" s="5"/>
      <c r="K18" s="5"/>
      <c r="L18" s="5"/>
      <c r="M18" s="1"/>
      <c r="N18" s="5"/>
      <c r="O18" s="1"/>
    </row>
    <row r="19" spans="1:15" ht="15" x14ac:dyDescent="0.25">
      <c r="A19" s="1" t="s">
        <v>30</v>
      </c>
      <c r="B19" s="3">
        <f>(B$13+B$14+B$15+B$16+B$17)</f>
        <v>61</v>
      </c>
      <c r="C19" s="4"/>
      <c r="D19" s="4"/>
      <c r="E19" s="1"/>
      <c r="F19" s="3">
        <f>(F$13+F$14+F$15+F$16+F$17)</f>
        <v>1343</v>
      </c>
      <c r="G19" s="1"/>
      <c r="H19" s="1"/>
      <c r="I19" s="1"/>
      <c r="J19" s="3">
        <f>(J$13+J$14+J$15+J$16+J$17)</f>
        <v>2668</v>
      </c>
      <c r="K19" s="1"/>
      <c r="L19" s="1"/>
      <c r="M19" s="1"/>
      <c r="N19" s="1"/>
      <c r="O19" s="1"/>
    </row>
    <row r="20" spans="1:15" ht="15" x14ac:dyDescent="0.25">
      <c r="A20" s="1" t="s">
        <v>5</v>
      </c>
      <c r="B20" s="3">
        <f>(B13+B15+B16)</f>
        <v>5</v>
      </c>
      <c r="C20" s="4"/>
      <c r="D20" s="4"/>
      <c r="E20" s="1"/>
      <c r="F20" s="3">
        <f>(F13+F15+F16)</f>
        <v>627</v>
      </c>
      <c r="G20" s="1"/>
      <c r="H20" s="1"/>
      <c r="I20" s="1"/>
      <c r="J20" s="3">
        <f>(J13+J15+J16)</f>
        <v>896</v>
      </c>
      <c r="K20" s="1"/>
      <c r="L20" s="1"/>
      <c r="M20" s="1"/>
      <c r="N20" s="1"/>
      <c r="O20" s="1"/>
    </row>
    <row r="21" spans="1:15" ht="15" x14ac:dyDescent="0.25">
      <c r="A21" s="1"/>
      <c r="B21" s="5"/>
      <c r="C21" s="5"/>
      <c r="D21" s="5"/>
      <c r="E21" s="1"/>
      <c r="F21" s="5"/>
      <c r="G21" s="1"/>
      <c r="H21" s="1"/>
      <c r="I21" s="1"/>
      <c r="J21" s="5"/>
      <c r="K21" s="1"/>
      <c r="L21" s="1"/>
      <c r="M21" s="1"/>
      <c r="N21" s="1"/>
      <c r="O21" s="1"/>
    </row>
    <row r="22" spans="1:15" ht="15" x14ac:dyDescent="0.25">
      <c r="A22" s="14" t="s">
        <v>14</v>
      </c>
      <c r="B22" s="1"/>
      <c r="C22" s="1"/>
      <c r="D22" s="1"/>
      <c r="E22" s="1"/>
      <c r="F22" s="7" t="s">
        <v>12</v>
      </c>
      <c r="G22" s="7" t="s">
        <v>29</v>
      </c>
      <c r="H22" s="4"/>
      <c r="I22" s="5"/>
      <c r="J22" s="1"/>
      <c r="K22" s="1"/>
      <c r="L22" s="4"/>
      <c r="M22" s="1"/>
      <c r="N22" s="1"/>
      <c r="O22" s="1"/>
    </row>
    <row r="23" spans="1:15" ht="15" x14ac:dyDescent="0.25">
      <c r="A23" s="1" t="s">
        <v>23</v>
      </c>
      <c r="B23" s="24">
        <f>(SQRT(F23+G23))/6</f>
        <v>2.5983341810176794</v>
      </c>
      <c r="C23" s="1"/>
      <c r="D23" s="1"/>
      <c r="E23" s="17" t="s">
        <v>8</v>
      </c>
      <c r="F23" s="18">
        <f>((C9-G9)*(C9-G9))+((C10-G10)*(C10-G10))+((C11-G11)*(C11-G11))</f>
        <v>3.5914036331761753E-2</v>
      </c>
      <c r="G23" s="18">
        <f>((D13-H13)*(D13-H13))+((D15-H15)*(D15-H15))+((D16-H16)*(D16-H16))</f>
        <v>243.01234454848156</v>
      </c>
      <c r="H23" s="19" t="s">
        <v>9</v>
      </c>
      <c r="I23" s="5"/>
      <c r="J23" s="1"/>
      <c r="K23" s="1"/>
      <c r="L23" s="4"/>
      <c r="M23" s="1"/>
      <c r="N23" s="1"/>
      <c r="O23" s="1"/>
    </row>
    <row r="24" spans="1:15" ht="15" x14ac:dyDescent="0.25">
      <c r="A24" s="1" t="s">
        <v>13</v>
      </c>
      <c r="B24" s="25">
        <f>(SQRT(F24+G24))/6</f>
        <v>14.020104397637473</v>
      </c>
      <c r="C24" s="1"/>
      <c r="D24" s="1"/>
      <c r="E24" s="17" t="s">
        <v>8</v>
      </c>
      <c r="F24" s="18">
        <f>((C9-K9)*(C9-K9))+((C10-K10)*(C10-K10))+((C11-K11)*(C11-K11))</f>
        <v>4880.5527427272027</v>
      </c>
      <c r="G24" s="18">
        <f>((D13-L13)*(D13-L13))+((D15-L15)*(D15-L15))+((D16-L16)*(D16-L16))</f>
        <v>2195.7270408163263</v>
      </c>
      <c r="H24" s="19" t="s">
        <v>9</v>
      </c>
      <c r="I24" s="5"/>
      <c r="J24" s="1"/>
      <c r="K24" s="1"/>
      <c r="L24" s="4"/>
      <c r="M24" s="1"/>
      <c r="N24" s="1"/>
      <c r="O24" s="1"/>
    </row>
    <row r="25" spans="1:15" ht="15" x14ac:dyDescent="0.25">
      <c r="A25" s="1"/>
      <c r="B25" s="8"/>
      <c r="C25" s="1"/>
      <c r="D25" s="1"/>
      <c r="E25" s="1"/>
      <c r="F25" s="8"/>
      <c r="G25" s="8"/>
      <c r="H25" s="5"/>
      <c r="I25" s="5"/>
      <c r="J25" s="1"/>
      <c r="K25" s="1"/>
      <c r="L25" s="5"/>
      <c r="M25" s="1"/>
      <c r="N25" s="1"/>
      <c r="O25" s="1"/>
    </row>
    <row r="26" spans="1:15" ht="15" x14ac:dyDescent="0.25">
      <c r="A26" s="1"/>
      <c r="B26" s="8"/>
      <c r="C26" s="1"/>
      <c r="D26" s="1"/>
      <c r="E26" s="1"/>
      <c r="F26" s="8"/>
      <c r="G26" s="8"/>
      <c r="H26" s="1"/>
      <c r="I26" s="1"/>
      <c r="J26" s="1"/>
      <c r="K26" s="1"/>
      <c r="L26" s="1"/>
      <c r="M26" s="1"/>
      <c r="N26" s="1"/>
      <c r="O26" s="1"/>
    </row>
    <row r="27" spans="1:15" ht="15" x14ac:dyDescent="0.25">
      <c r="A27" s="1" t="s">
        <v>17</v>
      </c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</row>
    <row r="28" spans="1:15" ht="15" x14ac:dyDescent="0.25">
      <c r="A28" s="1" t="s">
        <v>4</v>
      </c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</row>
    <row r="29" spans="1:15" ht="15" x14ac:dyDescent="0.25">
      <c r="A29" s="1" t="s">
        <v>6</v>
      </c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</row>
    <row r="30" spans="1:15" ht="15" x14ac:dyDescent="0.25">
      <c r="A30" s="1" t="s">
        <v>0</v>
      </c>
      <c r="B30" s="24">
        <f>(SQRT(((17.8-C13)*(17.8-C13))+((41.3-C14)*(41.3-C14))+((24.8-C15)*(24.8-C15))+((2.1-C16)*(2.1-C16))+((13.9-C17)*(1397-C17))))/5</f>
        <v>26.55686740656509</v>
      </c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</row>
    <row r="31" spans="1:15" ht="15" x14ac:dyDescent="0.25">
      <c r="A31" s="1" t="s">
        <v>22</v>
      </c>
      <c r="B31" s="25">
        <f>(SQRT(((8-C$13)*(8-C$13))+((78.8-C$14)*(78.8-C$14))+((8.9-C$15)*(8.9-C$15))+((0.6-C$16)*(0.6-C$16))+((3.7-C$17)*(3.7-C$17))))/5</f>
        <v>2.3752977153957584</v>
      </c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</row>
    <row r="32" spans="1:15" ht="15" x14ac:dyDescent="0.2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</row>
    <row r="33" spans="1:15" ht="15" x14ac:dyDescent="0.25">
      <c r="A33" s="26" t="s">
        <v>35</v>
      </c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</row>
    <row r="34" spans="1:15" ht="15" x14ac:dyDescent="0.25">
      <c r="A34" s="27" t="s">
        <v>33</v>
      </c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</row>
    <row r="35" spans="1:15" ht="15" x14ac:dyDescent="0.2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</row>
    <row r="36" spans="1:15" ht="15" x14ac:dyDescent="0.2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</row>
    <row r="37" spans="1:15" ht="15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</row>
  </sheetData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7Jh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Frank Siegmund</cp:lastModifiedBy>
  <dcterms:modified xsi:type="dcterms:W3CDTF">2020-01-26T14:22:38Z</dcterms:modified>
  <cp:category/>
</cp:coreProperties>
</file>